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9" i="1" l="1"/>
  <c r="H41" i="1" s="1"/>
  <c r="E39" i="1"/>
  <c r="C39" i="1"/>
  <c r="C41" i="1" s="1"/>
  <c r="E38" i="1"/>
  <c r="D38" i="1"/>
  <c r="F37" i="1"/>
  <c r="G37" i="1" s="1"/>
  <c r="D37" i="1"/>
  <c r="F36" i="1"/>
  <c r="D36" i="1"/>
  <c r="D35" i="1"/>
  <c r="G35" i="1" s="1"/>
  <c r="F32" i="1"/>
  <c r="G32" i="1" s="1"/>
  <c r="D32" i="1"/>
  <c r="F31" i="1"/>
  <c r="D31" i="1"/>
  <c r="F30" i="1"/>
  <c r="D30" i="1"/>
  <c r="F29" i="1"/>
  <c r="D29" i="1"/>
  <c r="G29" i="1" s="1"/>
  <c r="F28" i="1"/>
  <c r="D28" i="1"/>
  <c r="F27" i="1"/>
  <c r="D27" i="1"/>
  <c r="G27" i="1" s="1"/>
  <c r="F26" i="1"/>
  <c r="D26" i="1"/>
  <c r="F25" i="1"/>
  <c r="D25" i="1"/>
  <c r="G25" i="1" s="1"/>
  <c r="F24" i="1"/>
  <c r="D24" i="1"/>
  <c r="F23" i="1"/>
  <c r="D23" i="1"/>
  <c r="G23" i="1" s="1"/>
  <c r="F22" i="1"/>
  <c r="D22" i="1"/>
  <c r="F21" i="1"/>
  <c r="D21" i="1"/>
  <c r="G21" i="1" s="1"/>
  <c r="F20" i="1"/>
  <c r="F39" i="1" s="1"/>
  <c r="D20" i="1"/>
  <c r="D39" i="1" s="1"/>
  <c r="D41" i="1" s="1"/>
  <c r="H15" i="1"/>
  <c r="E15" i="1"/>
  <c r="E41" i="1" s="1"/>
  <c r="C15" i="1"/>
  <c r="F13" i="1"/>
  <c r="D13" i="1"/>
  <c r="F12" i="1"/>
  <c r="D12" i="1"/>
  <c r="F11" i="1"/>
  <c r="G11" i="1" s="1"/>
  <c r="D11" i="1"/>
  <c r="F9" i="1"/>
  <c r="D9" i="1"/>
  <c r="F8" i="1"/>
  <c r="D8" i="1"/>
  <c r="F6" i="1"/>
  <c r="D6" i="1"/>
  <c r="G31" i="1" l="1"/>
  <c r="D15" i="1"/>
  <c r="G8" i="1"/>
  <c r="G6" i="1"/>
  <c r="G13" i="1"/>
  <c r="G39" i="1"/>
  <c r="G22" i="1"/>
  <c r="G24" i="1"/>
  <c r="G26" i="1"/>
  <c r="G28" i="1"/>
  <c r="G30" i="1"/>
  <c r="G36" i="1"/>
  <c r="F15" i="1"/>
  <c r="G20" i="1"/>
  <c r="F41" i="1" l="1"/>
  <c r="G41" i="1" s="1"/>
  <c r="G15" i="1"/>
</calcChain>
</file>

<file path=xl/sharedStrings.xml><?xml version="1.0" encoding="utf-8"?>
<sst xmlns="http://schemas.openxmlformats.org/spreadsheetml/2006/main" count="50" uniqueCount="45">
  <si>
    <t>HOUSING FINANCE AUTHORITY OF LEON COUNTY</t>
  </si>
  <si>
    <t>PROPOSED FY 2017-2018 BUDGET</t>
  </si>
  <si>
    <t>PROPOSED FY    17-18 BUDGET</t>
  </si>
  <si>
    <t>FY 17 BUDGET</t>
  </si>
  <si>
    <t>FY 17 PROJECTED FINAL</t>
  </si>
  <si>
    <t xml:space="preserve"> FY 17 YTD ACTUAL</t>
  </si>
  <si>
    <t>Actual v. Budget</t>
  </si>
  <si>
    <t xml:space="preserve">FY 16 ACTUAL </t>
  </si>
  <si>
    <t>INCOME</t>
  </si>
  <si>
    <t>SINGLE FAMILY</t>
  </si>
  <si>
    <t>ESCAMBIA COUNTY LOAN PARTICIPATION FEES</t>
  </si>
  <si>
    <t>MULTI-FAMILY</t>
  </si>
  <si>
    <t>LAKES AT SAN MARCOS ANNUAL FEE</t>
  </si>
  <si>
    <t>LOCAL GOVERNMENT CONTRIBUTION APP FEE</t>
  </si>
  <si>
    <t>UNCLASSIFIED</t>
  </si>
  <si>
    <t>REVENUE FROM SALE OF LAND PARCELS</t>
  </si>
  <si>
    <t>REPAYMENT OF UNBOOKED LOANS</t>
  </si>
  <si>
    <t>INTEREST</t>
  </si>
  <si>
    <t xml:space="preserve">INTEREST </t>
  </si>
  <si>
    <t>TOTAL</t>
  </si>
  <si>
    <t xml:space="preserve">EXPENSES  </t>
  </si>
  <si>
    <t>OPERATING</t>
  </si>
  <si>
    <t>PROFESSIONAL SERVICES</t>
  </si>
  <si>
    <t xml:space="preserve">    Administrator</t>
  </si>
  <si>
    <t xml:space="preserve">    Part Time Administrative Staff</t>
  </si>
  <si>
    <t xml:space="preserve">    Legal</t>
  </si>
  <si>
    <t>INSURANCE</t>
  </si>
  <si>
    <t>POSTAGE</t>
  </si>
  <si>
    <t>PRINTING/BINDING</t>
  </si>
  <si>
    <t>PROMOTIONAL</t>
  </si>
  <si>
    <t>OTHER CHARGES (Includes SEE)</t>
  </si>
  <si>
    <t>OFFICE SUPPLIES</t>
  </si>
  <si>
    <t>OPERATING SUPPLIES</t>
  </si>
  <si>
    <t>PUBLICATIONS/SUBSCRIPTIONS</t>
  </si>
  <si>
    <t>TRAVEL</t>
  </si>
  <si>
    <t xml:space="preserve">TRAVEL/ PER DIEM/TRAINING </t>
  </si>
  <si>
    <t>HOUSING RELATED ACTIVITIES</t>
  </si>
  <si>
    <t>LAWNCARE/MAINTENANCE</t>
  </si>
  <si>
    <t>HOUSING ACTIVITIES</t>
  </si>
  <si>
    <t xml:space="preserve">  Kenwood Place Grant</t>
  </si>
  <si>
    <t xml:space="preserve">  Other</t>
  </si>
  <si>
    <t xml:space="preserve">  Emergency Repairs</t>
  </si>
  <si>
    <t xml:space="preserve">  Housing Rehabilitation (forclosure)</t>
  </si>
  <si>
    <t xml:space="preserve">  Housing Tax Payments on Properties</t>
  </si>
  <si>
    <t>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</si>
</sst>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44" fontId="3" fillId="0" borderId="0" xfId="0" applyNumberFormat="1" applyFont="1" applyAlignment="1">
      <alignment horizontal="right"/>
    </xf>
    <xf numFmtId="9" fontId="3" fillId="0" borderId="0" xfId="2" applyFont="1" applyAlignment="1">
      <alignment horizontal="right"/>
    </xf>
    <xf numFmtId="0" fontId="3" fillId="0" borderId="0" xfId="0" applyFont="1" applyFill="1" applyAlignment="1">
      <alignment wrapText="1"/>
    </xf>
    <xf numFmtId="165" fontId="3" fillId="0" borderId="0" xfId="1" applyNumberFormat="1" applyFont="1" applyFill="1" applyAlignment="1">
      <alignment wrapText="1"/>
    </xf>
    <xf numFmtId="44" fontId="3" fillId="0" borderId="0" xfId="0" applyNumberFormat="1" applyFont="1" applyFill="1" applyAlignment="1">
      <alignment horizontal="right"/>
    </xf>
    <xf numFmtId="9" fontId="3" fillId="0" borderId="0" xfId="2" applyFont="1" applyFill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wrapText="1"/>
    </xf>
    <xf numFmtId="165" fontId="3" fillId="0" borderId="2" xfId="1" applyNumberFormat="1" applyFont="1" applyBorder="1" applyAlignment="1">
      <alignment wrapText="1"/>
    </xf>
    <xf numFmtId="44" fontId="3" fillId="0" borderId="2" xfId="0" applyNumberFormat="1" applyFont="1" applyBorder="1" applyAlignment="1">
      <alignment horizontal="right"/>
    </xf>
    <xf numFmtId="165" fontId="2" fillId="0" borderId="0" xfId="1" applyNumberFormat="1" applyFont="1" applyAlignment="1">
      <alignment wrapText="1"/>
    </xf>
    <xf numFmtId="44" fontId="2" fillId="0" borderId="0" xfId="0" applyNumberFormat="1" applyFont="1" applyAlignment="1">
      <alignment horizontal="right"/>
    </xf>
    <xf numFmtId="9" fontId="2" fillId="0" borderId="0" xfId="2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/>
    <xf numFmtId="44" fontId="3" fillId="2" borderId="0" xfId="0" applyNumberFormat="1" applyFont="1" applyFill="1" applyAlignment="1">
      <alignment horizontal="right"/>
    </xf>
    <xf numFmtId="0" fontId="4" fillId="2" borderId="0" xfId="0" applyFont="1" applyFill="1"/>
    <xf numFmtId="165" fontId="4" fillId="2" borderId="0" xfId="1" applyNumberFormat="1" applyFont="1" applyFill="1"/>
    <xf numFmtId="44" fontId="4" fillId="2" borderId="0" xfId="0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165" fontId="3" fillId="0" borderId="0" xfId="1" applyNumberFormat="1" applyFont="1" applyFill="1"/>
    <xf numFmtId="165" fontId="3" fillId="0" borderId="0" xfId="1" applyNumberFormat="1" applyFont="1"/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3" fillId="2" borderId="0" xfId="0" applyFont="1" applyFill="1" applyBorder="1"/>
    <xf numFmtId="165" fontId="3" fillId="2" borderId="0" xfId="1" applyNumberFormat="1" applyFont="1" applyFill="1" applyBorder="1"/>
    <xf numFmtId="44" fontId="3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165" fontId="4" fillId="2" borderId="0" xfId="1" applyNumberFormat="1" applyFont="1" applyFill="1" applyBorder="1"/>
    <xf numFmtId="44" fontId="3" fillId="2" borderId="0" xfId="0" applyNumberFormat="1" applyFont="1" applyFill="1"/>
    <xf numFmtId="0" fontId="4" fillId="2" borderId="2" xfId="0" applyFont="1" applyFill="1" applyBorder="1"/>
    <xf numFmtId="165" fontId="4" fillId="2" borderId="2" xfId="1" applyNumberFormat="1" applyFont="1" applyFill="1" applyBorder="1"/>
    <xf numFmtId="44" fontId="3" fillId="2" borderId="2" xfId="0" applyNumberFormat="1" applyFont="1" applyFill="1" applyBorder="1"/>
    <xf numFmtId="165" fontId="2" fillId="0" borderId="0" xfId="1" applyNumberFormat="1" applyFont="1"/>
    <xf numFmtId="44" fontId="2" fillId="0" borderId="0" xfId="0" applyNumberFormat="1" applyFont="1" applyBorder="1" applyAlignment="1">
      <alignment horizontal="right"/>
    </xf>
    <xf numFmtId="44" fontId="2" fillId="0" borderId="0" xfId="2" applyNumberFormat="1" applyFont="1" applyBorder="1" applyAlignment="1">
      <alignment horizontal="right"/>
    </xf>
    <xf numFmtId="44" fontId="2" fillId="0" borderId="0" xfId="0" applyNumberFormat="1" applyFont="1"/>
    <xf numFmtId="44" fontId="3" fillId="0" borderId="0" xfId="0" applyNumberFormat="1" applyFont="1"/>
    <xf numFmtId="0" fontId="2" fillId="0" borderId="3" xfId="0" applyFont="1" applyBorder="1"/>
    <xf numFmtId="0" fontId="3" fillId="0" borderId="3" xfId="0" applyFont="1" applyBorder="1"/>
    <xf numFmtId="165" fontId="2" fillId="0" borderId="3" xfId="0" applyNumberFormat="1" applyFont="1" applyBorder="1"/>
    <xf numFmtId="44" fontId="2" fillId="0" borderId="3" xfId="0" applyNumberFormat="1" applyFont="1" applyBorder="1"/>
    <xf numFmtId="9" fontId="2" fillId="0" borderId="4" xfId="2" applyFont="1" applyBorder="1"/>
    <xf numFmtId="44" fontId="2" fillId="0" borderId="5" xfId="0" applyNumberFormat="1" applyFont="1" applyBorder="1"/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/Documents/7.0download/LeonHFA/Budget%20&amp;%20Financials/FY%2017-18/FY17-18%20Proposed%20Budget%209-7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 8-31-17"/>
      <sheetName val="FY17 Budget"/>
      <sheetName val="Budget Detail"/>
      <sheetName val="Sheet1"/>
    </sheetNames>
    <sheetDataSet>
      <sheetData sheetId="0"/>
      <sheetData sheetId="1"/>
      <sheetData sheetId="2">
        <row r="6">
          <cell r="O6">
            <v>10737.26</v>
          </cell>
        </row>
        <row r="7">
          <cell r="O7">
            <v>32000</v>
          </cell>
        </row>
        <row r="8">
          <cell r="O8">
            <v>0</v>
          </cell>
        </row>
        <row r="9">
          <cell r="O9">
            <v>42000</v>
          </cell>
        </row>
        <row r="10">
          <cell r="O10">
            <v>0</v>
          </cell>
        </row>
        <row r="11">
          <cell r="O11">
            <v>8000</v>
          </cell>
        </row>
        <row r="18">
          <cell r="O18">
            <v>-40000</v>
          </cell>
        </row>
        <row r="19">
          <cell r="O19">
            <v>-9000</v>
          </cell>
        </row>
        <row r="20">
          <cell r="O20">
            <v>-15000</v>
          </cell>
        </row>
        <row r="21">
          <cell r="O21">
            <v>-2150.0000000000005</v>
          </cell>
        </row>
        <row r="22">
          <cell r="O22">
            <v>-2150.0000000000005</v>
          </cell>
        </row>
        <row r="23">
          <cell r="O23">
            <v>-10000</v>
          </cell>
        </row>
        <row r="24">
          <cell r="O24">
            <v>-3600</v>
          </cell>
        </row>
        <row r="25">
          <cell r="O25">
            <v>-2749.9999999999995</v>
          </cell>
        </row>
        <row r="26">
          <cell r="O26">
            <v>-1110</v>
          </cell>
        </row>
        <row r="27">
          <cell r="O27">
            <v>-3000</v>
          </cell>
        </row>
        <row r="28">
          <cell r="O28">
            <v>-1200</v>
          </cell>
        </row>
        <row r="29">
          <cell r="O29">
            <v>-15000</v>
          </cell>
        </row>
        <row r="30">
          <cell r="O30">
            <v>-3000</v>
          </cell>
        </row>
        <row r="32">
          <cell r="O32">
            <v>-171700</v>
          </cell>
        </row>
        <row r="33">
          <cell r="O33">
            <v>-18300</v>
          </cell>
        </row>
        <row r="34">
          <cell r="O34">
            <v>-10000</v>
          </cell>
        </row>
        <row r="35">
          <cell r="O35">
            <v>0</v>
          </cell>
        </row>
        <row r="44">
          <cell r="O44">
            <v>10311.66</v>
          </cell>
        </row>
        <row r="45">
          <cell r="O45">
            <v>0</v>
          </cell>
        </row>
        <row r="47">
          <cell r="O47">
            <v>0</v>
          </cell>
        </row>
        <row r="48">
          <cell r="O48">
            <v>47825</v>
          </cell>
        </row>
        <row r="49">
          <cell r="O49">
            <v>0</v>
          </cell>
        </row>
        <row r="50">
          <cell r="O50">
            <v>4147.63</v>
          </cell>
        </row>
        <row r="63">
          <cell r="O63">
            <v>-36666.630000000005</v>
          </cell>
        </row>
        <row r="64">
          <cell r="O64">
            <v>0</v>
          </cell>
        </row>
        <row r="65">
          <cell r="O65">
            <v>-8050</v>
          </cell>
        </row>
        <row r="66">
          <cell r="O66">
            <v>-17.830000000000002</v>
          </cell>
        </row>
        <row r="67">
          <cell r="O67">
            <v>-901.22</v>
          </cell>
        </row>
        <row r="68">
          <cell r="O68">
            <v>-4929.1000000000004</v>
          </cell>
        </row>
        <row r="69">
          <cell r="O69">
            <v>-3544.99</v>
          </cell>
        </row>
        <row r="70">
          <cell r="O70">
            <v>-2675</v>
          </cell>
        </row>
        <row r="71">
          <cell r="O71">
            <v>-410.29</v>
          </cell>
        </row>
        <row r="72">
          <cell r="O72">
            <v>-1166.79</v>
          </cell>
        </row>
        <row r="73">
          <cell r="O73">
            <v>-500</v>
          </cell>
        </row>
        <row r="74">
          <cell r="O74">
            <v>-4349.92</v>
          </cell>
        </row>
        <row r="75">
          <cell r="O75">
            <v>-360</v>
          </cell>
        </row>
        <row r="78">
          <cell r="O78">
            <v>-3122.47</v>
          </cell>
        </row>
        <row r="79">
          <cell r="O79">
            <v>-951.5</v>
          </cell>
        </row>
        <row r="80">
          <cell r="O8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O6" sqref="O6"/>
    </sheetView>
  </sheetViews>
  <sheetFormatPr defaultRowHeight="15" x14ac:dyDescent="0.25"/>
  <cols>
    <col min="1" max="1" width="20.42578125" customWidth="1"/>
    <col min="2" max="2" width="42.42578125" customWidth="1"/>
    <col min="3" max="4" width="20.140625" customWidth="1"/>
    <col min="5" max="5" width="23.85546875" customWidth="1"/>
    <col min="6" max="6" width="27.28515625" customWidth="1"/>
    <col min="7" max="7" width="20.28515625" customWidth="1"/>
    <col min="8" max="8" width="19.5703125" customWidth="1"/>
  </cols>
  <sheetData>
    <row r="1" spans="1:8" ht="18.75" x14ac:dyDescent="0.3">
      <c r="A1" s="59" t="s">
        <v>0</v>
      </c>
      <c r="B1" s="59"/>
      <c r="C1" s="59"/>
      <c r="D1" s="59"/>
      <c r="E1" s="59"/>
      <c r="F1" s="59"/>
      <c r="G1" s="59"/>
      <c r="H1" s="59"/>
    </row>
    <row r="2" spans="1:8" ht="18.75" x14ac:dyDescent="0.3">
      <c r="A2" s="59" t="s">
        <v>1</v>
      </c>
      <c r="B2" s="59"/>
      <c r="C2" s="59"/>
      <c r="D2" s="59"/>
      <c r="E2" s="59"/>
      <c r="F2" s="59"/>
      <c r="G2" s="59"/>
      <c r="H2" s="59"/>
    </row>
    <row r="3" spans="1:8" ht="38.25" thickBot="1" x14ac:dyDescent="0.35">
      <c r="A3" s="1"/>
      <c r="B3" s="2"/>
      <c r="C3" s="3" t="s">
        <v>2</v>
      </c>
      <c r="D3" s="4" t="s">
        <v>3</v>
      </c>
      <c r="E3" s="3" t="s">
        <v>4</v>
      </c>
      <c r="F3" s="4" t="s">
        <v>5</v>
      </c>
      <c r="G3" s="4" t="s">
        <v>6</v>
      </c>
      <c r="H3" s="4" t="s">
        <v>7</v>
      </c>
    </row>
    <row r="4" spans="1:8" ht="18.75" x14ac:dyDescent="0.3">
      <c r="A4" s="5" t="s">
        <v>8</v>
      </c>
      <c r="B4" s="6"/>
      <c r="C4" s="6"/>
      <c r="D4" s="2"/>
      <c r="E4" s="2"/>
      <c r="F4" s="2"/>
      <c r="G4" s="2"/>
      <c r="H4" s="2"/>
    </row>
    <row r="5" spans="1:8" ht="18.75" x14ac:dyDescent="0.3">
      <c r="A5" s="1" t="s">
        <v>9</v>
      </c>
      <c r="B5" s="6"/>
      <c r="C5" s="6"/>
      <c r="D5" s="6"/>
      <c r="E5" s="6"/>
      <c r="F5" s="6"/>
      <c r="G5" s="6"/>
      <c r="H5" s="6"/>
    </row>
    <row r="6" spans="1:8" ht="37.5" x14ac:dyDescent="0.3">
      <c r="A6" s="1"/>
      <c r="B6" s="7" t="s">
        <v>10</v>
      </c>
      <c r="C6" s="8">
        <v>15000</v>
      </c>
      <c r="D6" s="9">
        <f>+'[1]Budget Detail'!O6</f>
        <v>10737.26</v>
      </c>
      <c r="E6" s="9">
        <v>10311.66</v>
      </c>
      <c r="F6" s="9">
        <f>+'[1]Budget Detail'!O44</f>
        <v>10311.66</v>
      </c>
      <c r="G6" s="10">
        <f>+F6/D6</f>
        <v>0.96036232707413249</v>
      </c>
      <c r="H6" s="9">
        <v>15617.52</v>
      </c>
    </row>
    <row r="7" spans="1:8" ht="18.75" x14ac:dyDescent="0.3">
      <c r="A7" s="1" t="s">
        <v>11</v>
      </c>
      <c r="B7" s="7"/>
      <c r="C7" s="8">
        <v>0</v>
      </c>
      <c r="D7" s="9"/>
      <c r="E7" s="9"/>
      <c r="F7" s="9"/>
      <c r="G7" s="9"/>
      <c r="H7" s="9"/>
    </row>
    <row r="8" spans="1:8" ht="37.5" x14ac:dyDescent="0.3">
      <c r="A8" s="1"/>
      <c r="B8" s="7" t="s">
        <v>12</v>
      </c>
      <c r="C8" s="8">
        <v>32000</v>
      </c>
      <c r="D8" s="9">
        <f>+'[1]Budget Detail'!O7</f>
        <v>32000</v>
      </c>
      <c r="E8" s="9">
        <v>32000</v>
      </c>
      <c r="F8" s="9">
        <f>+'[1]Budget Detail'!O45</f>
        <v>0</v>
      </c>
      <c r="G8" s="10">
        <f t="shared" ref="G8" si="0">+F8/D8</f>
        <v>0</v>
      </c>
      <c r="H8" s="9">
        <v>32668.23</v>
      </c>
    </row>
    <row r="9" spans="1:8" ht="37.5" x14ac:dyDescent="0.3">
      <c r="A9" s="1"/>
      <c r="B9" s="7" t="s">
        <v>13</v>
      </c>
      <c r="C9" s="8">
        <v>0</v>
      </c>
      <c r="D9" s="9">
        <f>+'[1]Budget Detail'!O8</f>
        <v>0</v>
      </c>
      <c r="E9" s="9"/>
      <c r="F9" s="9">
        <f>+'[1]Budget Detail'!O47</f>
        <v>0</v>
      </c>
      <c r="G9" s="10"/>
      <c r="H9" s="9">
        <v>0</v>
      </c>
    </row>
    <row r="10" spans="1:8" ht="18.75" x14ac:dyDescent="0.3">
      <c r="A10" s="1" t="s">
        <v>14</v>
      </c>
      <c r="B10" s="7"/>
      <c r="C10" s="8"/>
      <c r="D10" s="9"/>
      <c r="E10" s="9"/>
      <c r="F10" s="9"/>
      <c r="G10" s="9"/>
      <c r="H10" s="9"/>
    </row>
    <row r="11" spans="1:8" ht="37.5" x14ac:dyDescent="0.3">
      <c r="A11" s="1"/>
      <c r="B11" s="11" t="s">
        <v>15</v>
      </c>
      <c r="C11" s="12">
        <v>5000</v>
      </c>
      <c r="D11" s="13">
        <f>+'[1]Budget Detail'!O9</f>
        <v>42000</v>
      </c>
      <c r="E11" s="13">
        <v>47825</v>
      </c>
      <c r="F11" s="13">
        <f>+'[1]Budget Detail'!O48</f>
        <v>47825</v>
      </c>
      <c r="G11" s="14">
        <f>+F11/D11</f>
        <v>1.1386904761904761</v>
      </c>
      <c r="H11" s="13">
        <v>33077</v>
      </c>
    </row>
    <row r="12" spans="1:8" ht="18.75" x14ac:dyDescent="0.3">
      <c r="A12" s="1"/>
      <c r="B12" s="7" t="s">
        <v>16</v>
      </c>
      <c r="C12" s="8">
        <v>0</v>
      </c>
      <c r="D12" s="9">
        <f>+'[1]Budget Detail'!O10</f>
        <v>0</v>
      </c>
      <c r="E12" s="9"/>
      <c r="F12" s="9">
        <f>+'[1]Budget Detail'!O49</f>
        <v>0</v>
      </c>
      <c r="G12" s="9"/>
      <c r="H12" s="9">
        <v>0</v>
      </c>
    </row>
    <row r="13" spans="1:8" ht="18.75" x14ac:dyDescent="0.3">
      <c r="A13" s="1" t="s">
        <v>17</v>
      </c>
      <c r="B13" s="7" t="s">
        <v>18</v>
      </c>
      <c r="C13" s="8">
        <v>1320</v>
      </c>
      <c r="D13" s="9">
        <f>+'[1]Budget Detail'!O11</f>
        <v>8000</v>
      </c>
      <c r="E13" s="9">
        <v>4147.63</v>
      </c>
      <c r="F13" s="9">
        <f>+'[1]Budget Detail'!O50</f>
        <v>4147.63</v>
      </c>
      <c r="G13" s="10">
        <f>+F13/D13</f>
        <v>0.51845375000000005</v>
      </c>
      <c r="H13" s="9">
        <v>8222.85</v>
      </c>
    </row>
    <row r="14" spans="1:8" ht="19.5" thickBot="1" x14ac:dyDescent="0.35">
      <c r="A14" s="15"/>
      <c r="B14" s="16"/>
      <c r="C14" s="17"/>
      <c r="D14" s="18"/>
      <c r="E14" s="18"/>
      <c r="F14" s="18"/>
      <c r="G14" s="18"/>
      <c r="H14" s="18"/>
    </row>
    <row r="15" spans="1:8" ht="19.5" thickTop="1" x14ac:dyDescent="0.3">
      <c r="A15" s="1" t="s">
        <v>19</v>
      </c>
      <c r="B15" s="7"/>
      <c r="C15" s="19">
        <f>SUM(C6:C14)</f>
        <v>53320</v>
      </c>
      <c r="D15" s="20">
        <f>SUM(D5:D14)</f>
        <v>92737.260000000009</v>
      </c>
      <c r="E15" s="20">
        <f>SUM(E6:E14)</f>
        <v>94284.290000000008</v>
      </c>
      <c r="F15" s="20">
        <f>SUM(F6:F14)</f>
        <v>62284.29</v>
      </c>
      <c r="G15" s="21">
        <f>+F15/D15</f>
        <v>0.67162098599850795</v>
      </c>
      <c r="H15" s="20">
        <f>SUM(H6:H14)</f>
        <v>89585.600000000006</v>
      </c>
    </row>
    <row r="16" spans="1:8" ht="18.75" x14ac:dyDescent="0.3">
      <c r="A16" s="1"/>
      <c r="B16" s="1"/>
      <c r="C16" s="1"/>
      <c r="D16" s="22"/>
      <c r="E16" s="22"/>
      <c r="F16" s="23"/>
      <c r="G16" s="23"/>
      <c r="H16" s="24"/>
    </row>
    <row r="17" spans="1:8" ht="38.25" thickBot="1" x14ac:dyDescent="0.35">
      <c r="A17" s="1" t="s">
        <v>20</v>
      </c>
      <c r="B17" s="25"/>
      <c r="C17" s="3" t="s">
        <v>2</v>
      </c>
      <c r="D17" s="4" t="s">
        <v>3</v>
      </c>
      <c r="E17" s="4"/>
      <c r="F17" s="4" t="s">
        <v>5</v>
      </c>
      <c r="G17" s="4"/>
      <c r="H17" s="4" t="s">
        <v>7</v>
      </c>
    </row>
    <row r="18" spans="1:8" ht="18.75" x14ac:dyDescent="0.3">
      <c r="A18" s="1" t="s">
        <v>21</v>
      </c>
      <c r="B18" s="1"/>
      <c r="C18" s="1"/>
      <c r="D18" s="22"/>
      <c r="E18" s="22"/>
      <c r="F18" s="23"/>
      <c r="G18" s="23"/>
      <c r="H18" s="24"/>
    </row>
    <row r="19" spans="1:8" ht="18.75" x14ac:dyDescent="0.3">
      <c r="A19" s="26"/>
      <c r="B19" s="27" t="s">
        <v>22</v>
      </c>
      <c r="C19" s="28"/>
      <c r="D19" s="29"/>
      <c r="E19" s="29"/>
      <c r="F19" s="29"/>
      <c r="G19" s="29"/>
      <c r="H19" s="29"/>
    </row>
    <row r="20" spans="1:8" ht="18.75" x14ac:dyDescent="0.3">
      <c r="A20" s="26"/>
      <c r="B20" s="30" t="s">
        <v>23</v>
      </c>
      <c r="C20" s="31">
        <v>-48000</v>
      </c>
      <c r="D20" s="32">
        <f>+'[1]Budget Detail'!O18</f>
        <v>-40000</v>
      </c>
      <c r="E20" s="32">
        <v>-40000</v>
      </c>
      <c r="F20" s="32">
        <f>+'[1]Budget Detail'!O63</f>
        <v>-36666.630000000005</v>
      </c>
      <c r="G20" s="10">
        <f t="shared" ref="G20:G32" si="1">+F20/D20</f>
        <v>0.91666575000000017</v>
      </c>
      <c r="H20" s="32">
        <v>-37083.339999999997</v>
      </c>
    </row>
    <row r="21" spans="1:8" ht="18.75" x14ac:dyDescent="0.3">
      <c r="A21" s="26"/>
      <c r="B21" s="30" t="s">
        <v>24</v>
      </c>
      <c r="C21" s="31">
        <v>0</v>
      </c>
      <c r="D21" s="32">
        <f>+'[1]Budget Detail'!O19</f>
        <v>-9000</v>
      </c>
      <c r="E21" s="32"/>
      <c r="F21" s="32">
        <f>+'[1]Budget Detail'!O64</f>
        <v>0</v>
      </c>
      <c r="G21" s="10">
        <f t="shared" si="1"/>
        <v>0</v>
      </c>
      <c r="H21" s="32">
        <v>-5941.5</v>
      </c>
    </row>
    <row r="22" spans="1:8" ht="18.75" x14ac:dyDescent="0.3">
      <c r="A22" s="26"/>
      <c r="B22" s="30" t="s">
        <v>25</v>
      </c>
      <c r="C22" s="31">
        <v>-15000</v>
      </c>
      <c r="D22" s="32">
        <f>+'[1]Budget Detail'!O20</f>
        <v>-15000</v>
      </c>
      <c r="E22" s="32"/>
      <c r="F22" s="32">
        <f>+'[1]Budget Detail'!O65</f>
        <v>-8050</v>
      </c>
      <c r="G22" s="10">
        <f t="shared" si="1"/>
        <v>0.53666666666666663</v>
      </c>
      <c r="H22" s="32"/>
    </row>
    <row r="23" spans="1:8" ht="18.75" x14ac:dyDescent="0.3">
      <c r="A23" s="33"/>
      <c r="B23" s="34" t="s">
        <v>26</v>
      </c>
      <c r="C23" s="35">
        <v>-3600</v>
      </c>
      <c r="D23" s="13">
        <f>+'[1]Budget Detail'!O24</f>
        <v>-3600</v>
      </c>
      <c r="E23" s="13">
        <v>-3544.99</v>
      </c>
      <c r="F23" s="13">
        <f>+'[1]Budget Detail'!O69</f>
        <v>-3544.99</v>
      </c>
      <c r="G23" s="10">
        <f t="shared" si="1"/>
        <v>0.98471944444444437</v>
      </c>
      <c r="H23" s="13">
        <v>-3545.73</v>
      </c>
    </row>
    <row r="24" spans="1:8" ht="18.75" x14ac:dyDescent="0.3">
      <c r="A24" s="6"/>
      <c r="B24" s="6" t="s">
        <v>27</v>
      </c>
      <c r="C24" s="36">
        <v>-100</v>
      </c>
      <c r="D24" s="9">
        <f>+'[1]Budget Detail'!O21</f>
        <v>-2150.0000000000005</v>
      </c>
      <c r="E24" s="9">
        <v>-17.829999999999998</v>
      </c>
      <c r="F24" s="9">
        <f>+'[1]Budget Detail'!O66</f>
        <v>-17.830000000000002</v>
      </c>
      <c r="G24" s="10">
        <f t="shared" si="1"/>
        <v>8.2930232558139534E-3</v>
      </c>
      <c r="H24" s="9">
        <v>-152.71</v>
      </c>
    </row>
    <row r="25" spans="1:8" ht="18.75" x14ac:dyDescent="0.3">
      <c r="A25" s="6"/>
      <c r="B25" s="7" t="s">
        <v>28</v>
      </c>
      <c r="C25" s="8">
        <v>-2000</v>
      </c>
      <c r="D25" s="9">
        <f>+'[1]Budget Detail'!O22</f>
        <v>-2150.0000000000005</v>
      </c>
      <c r="E25" s="9">
        <v>-1100</v>
      </c>
      <c r="F25" s="9">
        <f>+'[1]Budget Detail'!O67</f>
        <v>-901.22</v>
      </c>
      <c r="G25" s="10">
        <f t="shared" si="1"/>
        <v>0.41917209302325575</v>
      </c>
      <c r="H25" s="9">
        <v>-2049.67</v>
      </c>
    </row>
    <row r="26" spans="1:8" ht="18.75" x14ac:dyDescent="0.3">
      <c r="A26" s="6"/>
      <c r="B26" s="7" t="s">
        <v>29</v>
      </c>
      <c r="C26" s="8">
        <v>-5000</v>
      </c>
      <c r="D26" s="9">
        <f>+'[1]Budget Detail'!O23</f>
        <v>-10000</v>
      </c>
      <c r="E26" s="9">
        <v>-4929.1000000000004</v>
      </c>
      <c r="F26" s="9">
        <f>+'[1]Budget Detail'!O68</f>
        <v>-4929.1000000000004</v>
      </c>
      <c r="G26" s="10">
        <f t="shared" si="1"/>
        <v>0.49291000000000001</v>
      </c>
      <c r="H26" s="9">
        <v>-5721.56</v>
      </c>
    </row>
    <row r="27" spans="1:8" ht="18.75" x14ac:dyDescent="0.3">
      <c r="A27" s="6"/>
      <c r="B27" s="6" t="s">
        <v>30</v>
      </c>
      <c r="C27" s="36">
        <v>-3000</v>
      </c>
      <c r="D27" s="9">
        <f>+'[1]Budget Detail'!O25</f>
        <v>-2749.9999999999995</v>
      </c>
      <c r="E27" s="9">
        <v>-2675</v>
      </c>
      <c r="F27" s="9">
        <f>+'[1]Budget Detail'!O70</f>
        <v>-2675</v>
      </c>
      <c r="G27" s="10">
        <f t="shared" si="1"/>
        <v>0.97272727272727288</v>
      </c>
      <c r="H27" s="9">
        <v>-4630.18</v>
      </c>
    </row>
    <row r="28" spans="1:8" ht="18.75" x14ac:dyDescent="0.3">
      <c r="A28" s="6"/>
      <c r="B28" s="6" t="s">
        <v>31</v>
      </c>
      <c r="C28" s="36">
        <v>-500</v>
      </c>
      <c r="D28" s="9">
        <f>+'[1]Budget Detail'!O26</f>
        <v>-1110</v>
      </c>
      <c r="E28" s="9">
        <v>-410.29</v>
      </c>
      <c r="F28" s="9">
        <f>+'[1]Budget Detail'!O71</f>
        <v>-410.29</v>
      </c>
      <c r="G28" s="10">
        <f t="shared" si="1"/>
        <v>0.36963063063063067</v>
      </c>
      <c r="H28" s="9">
        <v>0</v>
      </c>
    </row>
    <row r="29" spans="1:8" ht="18.75" x14ac:dyDescent="0.3">
      <c r="A29" s="6"/>
      <c r="B29" s="6" t="s">
        <v>32</v>
      </c>
      <c r="C29" s="36">
        <v>-2000</v>
      </c>
      <c r="D29" s="9">
        <f>+'[1]Budget Detail'!O27</f>
        <v>-3000</v>
      </c>
      <c r="E29" s="9">
        <v>-1600</v>
      </c>
      <c r="F29" s="9">
        <f>+'[1]Budget Detail'!O72</f>
        <v>-1166.79</v>
      </c>
      <c r="G29" s="10">
        <f t="shared" si="1"/>
        <v>0.38893</v>
      </c>
      <c r="H29" s="9">
        <v>-1422.42</v>
      </c>
    </row>
    <row r="30" spans="1:8" ht="18.75" x14ac:dyDescent="0.3">
      <c r="A30" s="6"/>
      <c r="B30" s="6" t="s">
        <v>33</v>
      </c>
      <c r="C30" s="36">
        <v>-1000</v>
      </c>
      <c r="D30" s="9">
        <f>+'[1]Budget Detail'!O28</f>
        <v>-1200</v>
      </c>
      <c r="E30" s="9">
        <v>-500</v>
      </c>
      <c r="F30" s="9">
        <f>+'[1]Budget Detail'!O73</f>
        <v>-500</v>
      </c>
      <c r="G30" s="10">
        <f t="shared" si="1"/>
        <v>0.41666666666666669</v>
      </c>
      <c r="H30" s="9">
        <v>-500</v>
      </c>
    </row>
    <row r="31" spans="1:8" ht="18.75" x14ac:dyDescent="0.3">
      <c r="A31" s="1" t="s">
        <v>34</v>
      </c>
      <c r="B31" s="6" t="s">
        <v>35</v>
      </c>
      <c r="C31" s="36">
        <v>-7500</v>
      </c>
      <c r="D31" s="9">
        <f>+'[1]Budget Detail'!O29</f>
        <v>-15000</v>
      </c>
      <c r="E31" s="9">
        <v>-4349.92</v>
      </c>
      <c r="F31" s="9">
        <f>+'[1]Budget Detail'!O74</f>
        <v>-4349.92</v>
      </c>
      <c r="G31" s="10">
        <f t="shared" si="1"/>
        <v>0.28999466666666668</v>
      </c>
      <c r="H31" s="9">
        <v>-8348.61</v>
      </c>
    </row>
    <row r="32" spans="1:8" ht="56.25" x14ac:dyDescent="0.3">
      <c r="A32" s="37" t="s">
        <v>36</v>
      </c>
      <c r="B32" s="6" t="s">
        <v>37</v>
      </c>
      <c r="C32" s="36">
        <v>-500</v>
      </c>
      <c r="D32" s="9">
        <f>+'[1]Budget Detail'!O30</f>
        <v>-3000</v>
      </c>
      <c r="E32" s="9">
        <v>-360</v>
      </c>
      <c r="F32" s="9">
        <f>+'[1]Budget Detail'!O75</f>
        <v>-360</v>
      </c>
      <c r="G32" s="10">
        <f t="shared" si="1"/>
        <v>0.12</v>
      </c>
      <c r="H32" s="9">
        <v>-1100</v>
      </c>
    </row>
    <row r="33" spans="1:8" ht="18.75" x14ac:dyDescent="0.3">
      <c r="A33" s="38" t="s">
        <v>38</v>
      </c>
      <c r="B33" s="39"/>
      <c r="C33" s="40"/>
      <c r="D33" s="41"/>
      <c r="E33" s="41"/>
      <c r="F33" s="41"/>
      <c r="G33" s="41"/>
      <c r="H33" s="41"/>
    </row>
    <row r="34" spans="1:8" ht="18.75" x14ac:dyDescent="0.3">
      <c r="A34" s="38"/>
      <c r="B34" s="42" t="s">
        <v>39</v>
      </c>
      <c r="C34" s="43"/>
      <c r="D34" s="41">
        <v>0</v>
      </c>
      <c r="E34" s="41"/>
      <c r="F34" s="41"/>
      <c r="G34" s="41"/>
      <c r="H34" s="41">
        <v>-37500</v>
      </c>
    </row>
    <row r="35" spans="1:8" ht="18.75" x14ac:dyDescent="0.3">
      <c r="A35" s="38"/>
      <c r="B35" s="42" t="s">
        <v>40</v>
      </c>
      <c r="C35" s="43"/>
      <c r="D35" s="41">
        <f>+'[1]Budget Detail'!O32</f>
        <v>-171700</v>
      </c>
      <c r="E35" s="41"/>
      <c r="F35" s="41"/>
      <c r="G35" s="10">
        <f t="shared" ref="G35:G37" si="2">+F35/D35</f>
        <v>0</v>
      </c>
      <c r="H35" s="41"/>
    </row>
    <row r="36" spans="1:8" ht="18.75" x14ac:dyDescent="0.3">
      <c r="A36" s="38"/>
      <c r="B36" s="30" t="s">
        <v>41</v>
      </c>
      <c r="C36" s="31">
        <v>-20000</v>
      </c>
      <c r="D36" s="44">
        <f>+'[1]Budget Detail'!O33</f>
        <v>-18300</v>
      </c>
      <c r="E36" s="44">
        <v>-4000</v>
      </c>
      <c r="F36" s="44">
        <f>+'[1]Budget Detail'!O78</f>
        <v>-3122.47</v>
      </c>
      <c r="G36" s="10">
        <f t="shared" si="2"/>
        <v>0.17062677595628414</v>
      </c>
      <c r="H36" s="41">
        <v>-11549.47</v>
      </c>
    </row>
    <row r="37" spans="1:8" ht="18.75" x14ac:dyDescent="0.3">
      <c r="A37" s="38"/>
      <c r="B37" s="42" t="s">
        <v>42</v>
      </c>
      <c r="C37" s="43">
        <v>0</v>
      </c>
      <c r="D37" s="41">
        <f>+'[1]Budget Detail'!O34</f>
        <v>-10000</v>
      </c>
      <c r="E37" s="41">
        <v>-1000</v>
      </c>
      <c r="F37" s="41">
        <f>+'[1]Budget Detail'!O79</f>
        <v>-951.5</v>
      </c>
      <c r="G37" s="10">
        <f t="shared" si="2"/>
        <v>9.5149999999999998E-2</v>
      </c>
      <c r="H37" s="41">
        <v>-1386</v>
      </c>
    </row>
    <row r="38" spans="1:8" ht="19.5" thickBot="1" x14ac:dyDescent="0.35">
      <c r="A38" s="38"/>
      <c r="B38" s="45" t="s">
        <v>43</v>
      </c>
      <c r="C38" s="46">
        <v>0</v>
      </c>
      <c r="D38" s="47">
        <f>+'[1]Budget Detail'!O35</f>
        <v>0</v>
      </c>
      <c r="E38" s="47">
        <f>+'[1]Budget Detail'!O80</f>
        <v>0</v>
      </c>
      <c r="F38" s="47"/>
      <c r="G38" s="10"/>
      <c r="H38" s="41">
        <v>-4093.64</v>
      </c>
    </row>
    <row r="39" spans="1:8" ht="19.5" thickTop="1" x14ac:dyDescent="0.3">
      <c r="A39" s="1" t="s">
        <v>19</v>
      </c>
      <c r="B39" s="6"/>
      <c r="C39" s="48">
        <f>SUM(C20:C38)</f>
        <v>-108200</v>
      </c>
      <c r="D39" s="49">
        <f>SUM(D18:D37)</f>
        <v>-307960</v>
      </c>
      <c r="E39" s="49">
        <f>+E37+E36+E35+E31+E30+E29+E28+E27+E26+E25+E24+E23+E22+E20+E19+E21</f>
        <v>-64127.130000000005</v>
      </c>
      <c r="F39" s="50">
        <f>SUM(F20:F37)</f>
        <v>-67645.740000000005</v>
      </c>
      <c r="G39" s="21">
        <f>+F39/D39</f>
        <v>0.21965755292895184</v>
      </c>
      <c r="H39" s="51">
        <f>SUM(H20:H38)</f>
        <v>-125024.83</v>
      </c>
    </row>
    <row r="40" spans="1:8" ht="19.5" thickBot="1" x14ac:dyDescent="0.35">
      <c r="A40" s="6"/>
      <c r="B40" s="6"/>
      <c r="C40" s="6"/>
      <c r="D40" s="52"/>
      <c r="E40" s="52"/>
      <c r="F40" s="52"/>
      <c r="G40" s="52"/>
      <c r="H40" s="6"/>
    </row>
    <row r="41" spans="1:8" ht="19.5" thickBot="1" x14ac:dyDescent="0.35">
      <c r="A41" s="53" t="s">
        <v>44</v>
      </c>
      <c r="B41" s="54"/>
      <c r="C41" s="55">
        <f>+C39+C15</f>
        <v>-54880</v>
      </c>
      <c r="D41" s="56">
        <f>+D14+D39</f>
        <v>-307960</v>
      </c>
      <c r="E41" s="56">
        <f>+E15+E39</f>
        <v>30157.160000000003</v>
      </c>
      <c r="F41" s="56">
        <f>+F15+F39</f>
        <v>-5361.4500000000044</v>
      </c>
      <c r="G41" s="57">
        <f>+F41/D41</f>
        <v>1.7409566177425655E-2</v>
      </c>
      <c r="H41" s="58">
        <f>+H39+H15</f>
        <v>-35439.229999999996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2017-09-06T14:24:31Z</dcterms:created>
  <dcterms:modified xsi:type="dcterms:W3CDTF">2017-09-07T21:16:58Z</dcterms:modified>
</cp:coreProperties>
</file>